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<sst xmlns="http://schemas.openxmlformats.org/spreadsheetml/2006/main" count="191" uniqueCount="94">
  <si>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</si>
  <si>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</si>
  <si>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</si>
  <si>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</si>
  <si>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</si>
  <si>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</si>
  <si>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</si>
  <si>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</si>
  <si>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</si>
  <si>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</si>
  <si>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</si>
  <si>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</si>
  <si>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</si>
  <si>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</si>
  <si>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</si>
  <si>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</si>
  <si>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</si>
  <si>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</si>
  <si>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</si>
  <si>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</si>
  <si>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</si>
  <si>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</si>
  <si>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</si>
  <si>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</si>
  <si>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</si>
  <si>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</si>
  <si>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</si>
  <si>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</si>
  <si>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</si>
  <si>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</si>
  <si>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</si>
  <si>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</si>
  <si>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</si>
  <si>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</si>
  <si>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</si>
  <si>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</si>
  <si>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</si>
  <si>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</si>
  <si>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</si>
  <si>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</si>
  <si>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</si>
  <si>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</si>
  <si>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</si>
  <si>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</si>
  <si>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</si>
  <si>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</si>
  <si>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</si>
  <si>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</si>
  <si>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</si>
  <si>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</si>
  <si>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</si>
  <si>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</si>
  <si>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</si>
  <si>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</si>
  <si>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</si>
  <si>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</si>
  <si>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</si>
  <si>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</si>
  <si>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</si>
  <si>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</si>
  <si>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</si>
  <si>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</si>
  <si>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</si>
  <si>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</si>
  <si>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</si>
  <si>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</si>
  <si>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</si>
  <si>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</si>
  <si>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</si>
  <si>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</si>
  <si>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</si>
  <si>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</si>
  <si>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</si>
  <si>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</si>
  <si>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</si>
  <si>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</si>
  <si>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</si>
  <si>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</si>
  <si>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</si>
  <si>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</si>
  <si>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</si>
  <si>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</si>
  <si>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</si>
  <si>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</si>
  <si>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</si>
  <si>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</si>
  <si>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</si>
  <si>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план на січень-квітень 2018р.</t>
  </si>
  <si>
    <t>Фактичні надходження (квітень)</t>
  </si>
  <si>
    <t>факт  на 12.04.17</t>
  </si>
  <si>
    <t>станом на 25.04.2018</t>
  </si>
  <si>
    <r>
      <t xml:space="preserve">станом на 25.04.2018р.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</si>
  <si>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25.04.2018р.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</si>
  <si>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25.04.2018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</si>
</sst>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05"/>
      <color indexed="8"/>
      <name val="Times New Roman"/>
      <family val="1"/>
    </font>
    <font>
      <sz val="4.7"/>
      <color indexed="8"/>
      <name val="Times New Roman"/>
      <family val="1"/>
    </font>
    <font>
      <sz val="5.8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3867188"/>
        <c:axId val="36369237"/>
      </c:lineChart>
      <c:catAx>
        <c:axId val="338671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69237"/>
        <c:crosses val="autoZero"/>
        <c:auto val="0"/>
        <c:lblOffset val="100"/>
        <c:tickLblSkip val="1"/>
        <c:noMultiLvlLbl val="0"/>
      </c:catAx>
      <c:valAx>
        <c:axId val="363692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671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8887678"/>
        <c:axId val="60227055"/>
      </c:lineChart>
      <c:catAx>
        <c:axId val="588876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27055"/>
        <c:crosses val="autoZero"/>
        <c:auto val="0"/>
        <c:lblOffset val="100"/>
        <c:tickLblSkip val="1"/>
        <c:noMultiLvlLbl val="0"/>
      </c:catAx>
      <c:valAx>
        <c:axId val="602270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876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172584"/>
        <c:axId val="46553257"/>
      </c:lineChart>
      <c:catAx>
        <c:axId val="51725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53257"/>
        <c:crosses val="autoZero"/>
        <c:auto val="0"/>
        <c:lblOffset val="100"/>
        <c:tickLblSkip val="1"/>
        <c:noMultiLvlLbl val="0"/>
      </c:catAx>
      <c:valAx>
        <c:axId val="4655325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7258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6326130"/>
        <c:axId val="12717443"/>
      </c:lineChart>
      <c:catAx>
        <c:axId val="163261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17443"/>
        <c:crosses val="autoZero"/>
        <c:auto val="0"/>
        <c:lblOffset val="100"/>
        <c:tickLblSkip val="1"/>
        <c:noMultiLvlLbl val="0"/>
      </c:catAx>
      <c:valAx>
        <c:axId val="1271744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32613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25.04.2018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7348124"/>
        <c:axId val="23479933"/>
      </c:bar3D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79933"/>
        <c:crosses val="autoZero"/>
        <c:auto val="1"/>
        <c:lblOffset val="100"/>
        <c:tickLblSkip val="1"/>
        <c:noMultiLvlLbl val="0"/>
      </c:catAx>
      <c:valAx>
        <c:axId val="23479933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48124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9992806"/>
        <c:axId val="22826391"/>
      </c:bar3DChart>
      <c:cat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826391"/>
        <c:crosses val="autoZero"/>
        <c:auto val="1"/>
        <c:lblOffset val="100"/>
        <c:tickLblSkip val="1"/>
        <c:noMultiLvlLbl val="0"/>
      </c:catAx>
      <c:valAx>
        <c:axId val="22826391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92806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квітень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25.04.2018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130 095,8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475 660,6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-33 056,0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січень-квітень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502 291,4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-26 630,8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66</v>
      </c>
      <c r="S1" s="114"/>
      <c r="T1" s="114"/>
      <c r="U1" s="114"/>
      <c r="V1" s="114"/>
      <c r="W1" s="115"/>
    </row>
    <row r="2" spans="1:23" ht="15" thickBot="1">
      <c r="A2" s="116" t="s">
        <v>70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71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4">
        <v>0</v>
      </c>
      <c r="V4" s="12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8">
        <v>0</v>
      </c>
      <c r="V7" s="12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8">
        <v>0</v>
      </c>
      <c r="V23" s="139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0">
        <f>SUM(U4:U23)</f>
        <v>1</v>
      </c>
      <c r="V24" s="141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33</v>
      </c>
      <c r="S27" s="142"/>
      <c r="T27" s="142"/>
      <c r="U27" s="14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29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43132</v>
      </c>
      <c r="S29" s="144">
        <f>14560.55/1000</f>
        <v>14.56055</v>
      </c>
      <c r="T29" s="144"/>
      <c r="U29" s="14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44"/>
      <c r="T30" s="144"/>
      <c r="U30" s="14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2" t="s">
        <v>30</v>
      </c>
      <c r="S37" s="142"/>
      <c r="T37" s="142"/>
      <c r="U37" s="14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43132</v>
      </c>
      <c r="S39" s="132">
        <f>4362046.31/1000</f>
        <v>4362.04631</v>
      </c>
      <c r="T39" s="133"/>
      <c r="U39" s="13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5"/>
      <c r="T40" s="136"/>
      <c r="U40" s="13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73</v>
      </c>
      <c r="S1" s="114"/>
      <c r="T1" s="114"/>
      <c r="U1" s="114"/>
      <c r="V1" s="114"/>
      <c r="W1" s="115"/>
    </row>
    <row r="2" spans="1:23" ht="15" thickBot="1">
      <c r="A2" s="116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78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24">
        <v>0</v>
      </c>
      <c r="V4" s="12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28">
        <v>0</v>
      </c>
      <c r="V7" s="12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8">
        <v>0</v>
      </c>
      <c r="V23" s="139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0">
        <f>SUM(U4:U23)</f>
        <v>1</v>
      </c>
      <c r="V24" s="141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33</v>
      </c>
      <c r="S27" s="142"/>
      <c r="T27" s="142"/>
      <c r="U27" s="14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29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43160</v>
      </c>
      <c r="S29" s="144">
        <v>144.8304</v>
      </c>
      <c r="T29" s="144"/>
      <c r="U29" s="14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44"/>
      <c r="T30" s="144"/>
      <c r="U30" s="14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2" t="s">
        <v>30</v>
      </c>
      <c r="S37" s="142"/>
      <c r="T37" s="142"/>
      <c r="U37" s="14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43160</v>
      </c>
      <c r="S39" s="132">
        <v>4586.3857499999995</v>
      </c>
      <c r="T39" s="133"/>
      <c r="U39" s="13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5"/>
      <c r="T40" s="136"/>
      <c r="U40" s="13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82</v>
      </c>
      <c r="S1" s="114"/>
      <c r="T1" s="114"/>
      <c r="U1" s="114"/>
      <c r="V1" s="114"/>
      <c r="W1" s="115"/>
    </row>
    <row r="2" spans="1:23" ht="15" thickBot="1">
      <c r="A2" s="116" t="s">
        <v>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84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24">
        <v>0</v>
      </c>
      <c r="V4" s="12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28">
        <v>0</v>
      </c>
      <c r="V7" s="12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8"/>
      <c r="V24" s="139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0">
        <f>SUM(U4:U24)</f>
        <v>1</v>
      </c>
      <c r="V25" s="141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33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29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43191</v>
      </c>
      <c r="S30" s="144">
        <v>36.88</v>
      </c>
      <c r="T30" s="144"/>
      <c r="U30" s="144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44"/>
      <c r="T31" s="144"/>
      <c r="U31" s="144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5" t="s">
        <v>45</v>
      </c>
      <c r="T33" s="146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40</v>
      </c>
      <c r="T34" s="147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2" t="s">
        <v>30</v>
      </c>
      <c r="S38" s="142"/>
      <c r="T38" s="142"/>
      <c r="U38" s="14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 t="s">
        <v>31</v>
      </c>
      <c r="S39" s="148"/>
      <c r="T39" s="148"/>
      <c r="U39" s="14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43191</v>
      </c>
      <c r="S40" s="132">
        <v>6267.390409999999</v>
      </c>
      <c r="T40" s="133"/>
      <c r="U40" s="134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5"/>
      <c r="T41" s="136"/>
      <c r="U41" s="137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86</v>
      </c>
      <c r="S1" s="114"/>
      <c r="T1" s="114"/>
      <c r="U1" s="114"/>
      <c r="V1" s="114"/>
      <c r="W1" s="115"/>
    </row>
    <row r="2" spans="1:23" ht="15" thickBot="1">
      <c r="A2" s="116" t="s">
        <v>90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91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6064.987499999999</v>
      </c>
      <c r="R4" s="94">
        <v>0</v>
      </c>
      <c r="S4" s="95">
        <v>0</v>
      </c>
      <c r="T4" s="96">
        <v>87.5</v>
      </c>
      <c r="U4" s="124">
        <v>0</v>
      </c>
      <c r="V4" s="12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6065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6065</v>
      </c>
      <c r="R6" s="71">
        <v>0</v>
      </c>
      <c r="S6" s="72">
        <v>0</v>
      </c>
      <c r="T6" s="73">
        <v>26</v>
      </c>
      <c r="U6" s="128">
        <v>0</v>
      </c>
      <c r="V6" s="12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6065</v>
      </c>
      <c r="R7" s="71">
        <v>0</v>
      </c>
      <c r="S7" s="72">
        <v>0</v>
      </c>
      <c r="T7" s="73">
        <v>130.25</v>
      </c>
      <c r="U7" s="128">
        <v>0</v>
      </c>
      <c r="V7" s="12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6065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6065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6065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6065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6065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6065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6065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6065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6065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6065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43182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6065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43183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6065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43184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6065</v>
      </c>
      <c r="R20" s="69"/>
      <c r="S20" s="65"/>
      <c r="T20" s="70"/>
      <c r="U20" s="126"/>
      <c r="V20" s="127"/>
      <c r="W20" s="68">
        <f t="shared" si="3"/>
        <v>0</v>
      </c>
    </row>
    <row r="21" spans="1:23" ht="12.75">
      <c r="A21" s="10">
        <v>43185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12500</v>
      </c>
      <c r="P21" s="3">
        <f t="shared" si="2"/>
        <v>0</v>
      </c>
      <c r="Q21" s="2">
        <v>6065</v>
      </c>
      <c r="R21" s="102"/>
      <c r="S21" s="103"/>
      <c r="T21" s="104"/>
      <c r="U21" s="126"/>
      <c r="V21" s="127"/>
      <c r="W21" s="68">
        <f t="shared" si="3"/>
        <v>0</v>
      </c>
    </row>
    <row r="22" spans="1:23" ht="13.5" thickBot="1">
      <c r="A22" s="10">
        <v>43217</v>
      </c>
      <c r="B22" s="65"/>
      <c r="C22" s="74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20900</v>
      </c>
      <c r="P22" s="3">
        <f t="shared" si="2"/>
        <v>0</v>
      </c>
      <c r="Q22" s="2">
        <v>6065</v>
      </c>
      <c r="R22" s="98"/>
      <c r="S22" s="99"/>
      <c r="T22" s="100"/>
      <c r="U22" s="138"/>
      <c r="V22" s="139"/>
      <c r="W22" s="101">
        <f t="shared" si="3"/>
        <v>0</v>
      </c>
    </row>
    <row r="23" spans="1:23" ht="13.5" thickBot="1">
      <c r="A23" s="83" t="s">
        <v>28</v>
      </c>
      <c r="B23" s="85">
        <f aca="true" t="shared" si="4" ref="B23:O23">SUM(B4:B22)</f>
        <v>58173.24</v>
      </c>
      <c r="C23" s="85">
        <f t="shared" si="4"/>
        <v>6006.700000000001</v>
      </c>
      <c r="D23" s="107">
        <f t="shared" si="4"/>
        <v>1735.79</v>
      </c>
      <c r="E23" s="107">
        <f t="shared" si="4"/>
        <v>4270.91</v>
      </c>
      <c r="F23" s="85">
        <f t="shared" si="4"/>
        <v>2903.1</v>
      </c>
      <c r="G23" s="85">
        <f t="shared" si="4"/>
        <v>6311.3</v>
      </c>
      <c r="H23" s="85">
        <f t="shared" si="4"/>
        <v>19314.5</v>
      </c>
      <c r="I23" s="85">
        <f t="shared" si="4"/>
        <v>1797.4</v>
      </c>
      <c r="J23" s="85">
        <f t="shared" si="4"/>
        <v>496.34999999999997</v>
      </c>
      <c r="K23" s="85">
        <f t="shared" si="4"/>
        <v>579.3</v>
      </c>
      <c r="L23" s="85">
        <f t="shared" si="4"/>
        <v>1137.4</v>
      </c>
      <c r="M23" s="84">
        <f t="shared" si="4"/>
        <v>320.5099999999987</v>
      </c>
      <c r="N23" s="84">
        <f t="shared" si="4"/>
        <v>97039.79999999999</v>
      </c>
      <c r="O23" s="84">
        <f t="shared" si="4"/>
        <v>130100</v>
      </c>
      <c r="P23" s="86">
        <f>N23/O23</f>
        <v>0.7458862413528055</v>
      </c>
      <c r="Q23" s="2"/>
      <c r="R23" s="75">
        <f>SUM(R4:R22)</f>
        <v>242.2</v>
      </c>
      <c r="S23" s="75">
        <f>SUM(S4:S22)</f>
        <v>568.05</v>
      </c>
      <c r="T23" s="75">
        <f>SUM(T4:T22)</f>
        <v>290.59</v>
      </c>
      <c r="U23" s="140">
        <f>SUM(U4:U22)</f>
        <v>1</v>
      </c>
      <c r="V23" s="141"/>
      <c r="W23" s="75">
        <f>R23+S23+U23+T23+V23</f>
        <v>1101.84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2" t="s">
        <v>33</v>
      </c>
      <c r="S26" s="142"/>
      <c r="T26" s="142"/>
      <c r="U26" s="14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29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43215</v>
      </c>
      <c r="S28" s="144">
        <v>583.38402</v>
      </c>
      <c r="T28" s="144"/>
      <c r="U28" s="144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44"/>
      <c r="T29" s="144"/>
      <c r="U29" s="144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2" t="s">
        <v>30</v>
      </c>
      <c r="S36" s="142"/>
      <c r="T36" s="142"/>
      <c r="U36" s="14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8" t="s">
        <v>31</v>
      </c>
      <c r="S37" s="148"/>
      <c r="T37" s="148"/>
      <c r="U37" s="148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43215</v>
      </c>
      <c r="S38" s="132">
        <v>6397.650409999999</v>
      </c>
      <c r="T38" s="133"/>
      <c r="U38" s="134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5"/>
      <c r="T39" s="136"/>
      <c r="U39" s="137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92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2" t="s">
        <v>32</v>
      </c>
      <c r="B27" s="158" t="s">
        <v>43</v>
      </c>
      <c r="C27" s="158"/>
      <c r="D27" s="152" t="s">
        <v>49</v>
      </c>
      <c r="E27" s="164"/>
      <c r="F27" s="165" t="s">
        <v>44</v>
      </c>
      <c r="G27" s="151"/>
      <c r="H27" s="166" t="s">
        <v>52</v>
      </c>
      <c r="I27" s="152"/>
      <c r="J27" s="159"/>
      <c r="K27" s="160"/>
      <c r="L27" s="155" t="s">
        <v>36</v>
      </c>
      <c r="M27" s="156"/>
      <c r="N27" s="157"/>
      <c r="O27" s="149" t="s">
        <v>93</v>
      </c>
      <c r="P27" s="150"/>
    </row>
    <row r="28" spans="1:16" ht="30.75" customHeight="1">
      <c r="A28" s="163"/>
      <c r="B28" s="44" t="s">
        <v>87</v>
      </c>
      <c r="C28" s="22" t="s">
        <v>23</v>
      </c>
      <c r="D28" s="44" t="str">
        <f>B28</f>
        <v>план на січень-квітень 2018р.</v>
      </c>
      <c r="E28" s="22" t="str">
        <f>C28</f>
        <v>факт</v>
      </c>
      <c r="F28" s="43" t="str">
        <f>B28</f>
        <v>план на січень-квітень 2018р.</v>
      </c>
      <c r="G28" s="58" t="str">
        <f>C28</f>
        <v>факт</v>
      </c>
      <c r="H28" s="44" t="str">
        <f>B28</f>
        <v>план на січень-квітень 2018р.</v>
      </c>
      <c r="I28" s="22" t="str">
        <f>C28</f>
        <v>факт</v>
      </c>
      <c r="J28" s="43"/>
      <c r="K28" s="58"/>
      <c r="L28" s="41" t="str">
        <f>D28</f>
        <v>план на січень-квітень 2018р.</v>
      </c>
      <c r="M28" s="22" t="str">
        <f>C28</f>
        <v>факт</v>
      </c>
      <c r="N28" s="42" t="s">
        <v>24</v>
      </c>
      <c r="O28" s="151"/>
      <c r="P28" s="152"/>
    </row>
    <row r="29" spans="1:16" ht="23.25" customHeight="1" thickBot="1">
      <c r="A29" s="40">
        <f>квітень!S38</f>
        <v>6397.650409999999</v>
      </c>
      <c r="B29" s="45">
        <v>3015</v>
      </c>
      <c r="C29" s="45">
        <v>1443.87</v>
      </c>
      <c r="D29" s="45">
        <v>806.429</v>
      </c>
      <c r="E29" s="45">
        <v>1374.56</v>
      </c>
      <c r="F29" s="45">
        <v>8000</v>
      </c>
      <c r="G29" s="45">
        <v>1748.37</v>
      </c>
      <c r="H29" s="45">
        <v>8</v>
      </c>
      <c r="I29" s="45">
        <v>4</v>
      </c>
      <c r="J29" s="45"/>
      <c r="K29" s="45"/>
      <c r="L29" s="59">
        <f>H29+F29+D29+J29+B29</f>
        <v>11829.429</v>
      </c>
      <c r="M29" s="46">
        <f>C29+E29+G29+I29</f>
        <v>4570.799999999999</v>
      </c>
      <c r="N29" s="47">
        <f>M29-L29</f>
        <v>-7258.629000000001</v>
      </c>
      <c r="O29" s="153">
        <f>квітень!S28</f>
        <v>583.38402</v>
      </c>
      <c r="P29" s="15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8"/>
      <c r="P30" s="15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283716.14</v>
      </c>
      <c r="C48" s="28">
        <v>276968.74</v>
      </c>
      <c r="F48" s="1" t="s">
        <v>22</v>
      </c>
      <c r="G48" s="6"/>
      <c r="H48" s="16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58381.48</v>
      </c>
      <c r="C49" s="28">
        <v>50091.54</v>
      </c>
      <c r="G49" s="6"/>
      <c r="H49" s="16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89156.76</v>
      </c>
      <c r="C50" s="28">
        <v>88387.12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11236.5</v>
      </c>
      <c r="C51" s="28">
        <v>9844.83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44990</v>
      </c>
      <c r="C52" s="28">
        <v>33612.23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2064.14</v>
      </c>
      <c r="C53" s="28">
        <v>2279.83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1000.08</v>
      </c>
      <c r="C54" s="28">
        <v>2237.17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11746.259999999967</v>
      </c>
      <c r="C55" s="12">
        <v>12239.129999999968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502291.36</v>
      </c>
      <c r="C56" s="9">
        <v>475660.58999999997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3015</v>
      </c>
      <c r="C58" s="9">
        <f>C29</f>
        <v>1443.87</v>
      </c>
    </row>
    <row r="59" spans="1:3" ht="25.5">
      <c r="A59" s="76" t="s">
        <v>54</v>
      </c>
      <c r="B59" s="9">
        <f>D29</f>
        <v>806.429</v>
      </c>
      <c r="C59" s="9">
        <f>E29</f>
        <v>1374.56</v>
      </c>
    </row>
    <row r="60" spans="1:3" ht="12.75">
      <c r="A60" s="76" t="s">
        <v>55</v>
      </c>
      <c r="B60" s="9">
        <f>F29</f>
        <v>8000</v>
      </c>
      <c r="C60" s="9">
        <f>G29</f>
        <v>1748.37</v>
      </c>
    </row>
    <row r="61" spans="1:3" ht="25.5">
      <c r="A61" s="76" t="s">
        <v>56</v>
      </c>
      <c r="B61" s="9">
        <f>H29</f>
        <v>8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5" sqref="G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5" ht="12" hidden="1">
      <c r="A20" t="s">
        <v>89</v>
      </c>
      <c r="B20" s="109">
        <v>115278.5</v>
      </c>
      <c r="C20" s="109">
        <v>133563.94</v>
      </c>
      <c r="D20" s="109">
        <v>129778.34</v>
      </c>
      <c r="E20" s="15">
        <f>130095.8</f>
        <v>130095.8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f>155108.95-6425.2</f>
        <v>148683.75</v>
      </c>
      <c r="M20" s="88">
        <v>144712.993</v>
      </c>
      <c r="N20" s="15">
        <f>SUM(B20:M20)</f>
        <v>1627917.723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-6425.200000000012</v>
      </c>
      <c r="M21" s="15">
        <f t="shared" si="3"/>
        <v>0</v>
      </c>
      <c r="N21" s="15">
        <f>SUM(B21:M21)</f>
        <v>0.022999999986495823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2018-04-25T08:00:22Z</dcterms:modified>
  <cp:category/>
  <cp:version/>
  <cp:contentType/>
  <cp:contentStatus/>
</cp:coreProperties>
</file>